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320" windowHeight="11325"/>
  </bookViews>
  <sheets>
    <sheet name="Квитанция Лагеря" sheetId="28" r:id="rId1"/>
  </sheets>
  <calcPr calcId="162913"/>
</workbook>
</file>

<file path=xl/calcChain.xml><?xml version="1.0" encoding="utf-8"?>
<calcChain xmlns="http://schemas.openxmlformats.org/spreadsheetml/2006/main">
  <c r="G4" i="28" l="1"/>
  <c r="G5" i="28"/>
  <c r="I5" i="28"/>
  <c r="I24" i="28" s="1"/>
  <c r="G6" i="28"/>
  <c r="G25" i="28" s="1"/>
  <c r="M6" i="28"/>
  <c r="A8" i="28"/>
  <c r="M8" i="28"/>
  <c r="M27" i="28" s="1"/>
  <c r="A9" i="28"/>
  <c r="E9" i="28"/>
  <c r="D9" i="28" s="1"/>
  <c r="D28" i="28" s="1"/>
  <c r="A11" i="28"/>
  <c r="A12" i="28" s="1"/>
  <c r="B12" i="28"/>
  <c r="A18" i="28"/>
  <c r="C18" i="28" s="1"/>
  <c r="G23" i="28"/>
  <c r="G24" i="28"/>
  <c r="M24" i="28"/>
  <c r="M25" i="28"/>
  <c r="G27" i="28"/>
  <c r="G29" i="28"/>
  <c r="A13" i="28" l="1"/>
  <c r="B13" i="28"/>
  <c r="C13" i="28"/>
  <c r="C15" i="28" s="1"/>
  <c r="A3" i="28"/>
  <c r="B3" i="28" s="1"/>
</calcChain>
</file>

<file path=xl/sharedStrings.xml><?xml version="1.0" encoding="utf-8"?>
<sst xmlns="http://schemas.openxmlformats.org/spreadsheetml/2006/main" count="27" uniqueCount="22">
  <si>
    <t xml:space="preserve">    КВИТАНЦИЯ</t>
  </si>
  <si>
    <t xml:space="preserve">    ИЗВЕЩЕНИЕ</t>
  </si>
  <si>
    <t xml:space="preserve">Счет от: </t>
  </si>
  <si>
    <t>Адрес:</t>
  </si>
  <si>
    <t xml:space="preserve">За кого: </t>
  </si>
  <si>
    <t>Плательщик:</t>
  </si>
  <si>
    <t>КБК 90611302994040007130</t>
  </si>
  <si>
    <t>УФК по Свердловской области ( орган местного самоуправления "Управление образования Каменск-Уральского городского округа") л/с 04623003450</t>
  </si>
  <si>
    <t>65740000</t>
  </si>
  <si>
    <t>Уо</t>
  </si>
  <si>
    <t>661201001</t>
  </si>
  <si>
    <t>03100643000000016200</t>
  </si>
  <si>
    <t>03234643657400006200</t>
  </si>
  <si>
    <t>016577551</t>
  </si>
  <si>
    <t>30906000280)</t>
  </si>
  <si>
    <t>ОКЦ № 1 УГУ Банка России//УФК по Свердловской области</t>
  </si>
  <si>
    <t>00000000000000000130;30335104</t>
  </si>
  <si>
    <t>говорушки</t>
  </si>
  <si>
    <t>00000000000000000130</t>
  </si>
  <si>
    <t>КОНЕВА НАСТЯ</t>
  </si>
  <si>
    <t>ST00012|Name=УФК по Свердловской области ( орган местного самоуправления "Управление образования Каменск-Уральского городского округа") л/с 04623003450|PersonalAcc=03100643000000016200|BankName=ОКЦ № 1 УГУ Банка России//УФК по Свердловской|BIC=016577551|CorrespAcc=0|PayeeINN=6612002090|KPP=661201001|CBC=90611302994040007130|OKTMO=65740000|Purpose=Возмещение затрат бюджета на приобретение путевок|LastName=|ChildFio=|ClassNum=|PersAcc=|Sum=|PayerAddress=</t>
  </si>
  <si>
    <t>Примечание: при оплате через Сбербанк в поле "Номер школы" указать наименование лагеря (для загородных лагерей), номер школы (для школьных лагерей), при оплате через другие банки в поле "Назначение платежа" указать ФИО ребенка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</si>
</sst>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&quot;р.&quot;_-;\-* #,##0.00&quot;р.&quot;_-;_-* &quot;-&quot;??&quot;р.&quot;_-;_-@_-"/>
  </numFmts>
  <fonts count="19">
    <font>
      <sz val="10"/>
      <name val="Arial Cyr"/>
      <charset val="204"/>
    </font>
    <font>
      <sz val="9"/>
      <name val="Arial Cyr"/>
      <family val="2"/>
      <charset val="204"/>
    </font>
    <font>
      <sz val="8"/>
      <name val="Arial Cyr"/>
      <family val="2"/>
      <charset val="204"/>
    </font>
    <font>
      <sz val="7"/>
      <name val="Arial Cyr"/>
      <family val="2"/>
      <charset val="204"/>
    </font>
    <font>
      <sz val="12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6"/>
      <name val="Arial Cyr"/>
      <family val="2"/>
      <charset val="204"/>
    </font>
    <font>
      <sz val="10"/>
      <name val="Arial Cyr"/>
      <charset val="204"/>
    </font>
    <font>
      <b/>
      <sz val="9"/>
      <name val="Arial Cyr"/>
      <family val="2"/>
      <charset val="204"/>
    </font>
    <font>
      <b/>
      <sz val="8"/>
      <name val="Arial Cyr"/>
      <charset val="204"/>
    </font>
    <font>
      <b/>
      <sz val="9"/>
      <name val="Arial Cyr"/>
      <charset val="204"/>
    </font>
    <font>
      <b/>
      <sz val="11"/>
      <name val="Arial Cyr"/>
      <charset val="204"/>
    </font>
    <font>
      <sz val="8"/>
      <name val="Arial Cyr"/>
      <charset val="204"/>
    </font>
    <font>
      <sz val="9"/>
      <name val="Arial Cyr"/>
      <charset val="204"/>
    </font>
    <font>
      <sz val="26"/>
      <name val="BC Code 128"/>
    </font>
    <font>
      <sz val="32"/>
      <name val="BC Code 128"/>
    </font>
    <font>
      <sz val="8"/>
      <name val="Times New Roman"/>
      <family val="1"/>
      <charset val="204"/>
    </font>
    <font>
      <b/>
      <sz val="8"/>
      <name val="Arial Cyr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ashDot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ashDot">
        <color indexed="64"/>
      </top>
      <bottom/>
      <diagonal/>
    </border>
    <border>
      <left/>
      <right/>
      <top style="dashDot">
        <color indexed="64"/>
      </top>
      <bottom/>
      <diagonal/>
    </border>
  </borders>
  <cellStyleXfs count="3">
    <xf numFmtId="0" fontId="0" fillId="0" borderId="0"/>
    <xf numFmtId="44" fontId="8" fillId="0" borderId="0" applyFont="0" applyFill="0" applyBorder="0" applyAlignment="0" applyProtection="0"/>
    <xf numFmtId="0" fontId="8" fillId="0" borderId="0"/>
  </cellStyleXfs>
  <cellXfs count="103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0" xfId="0" applyFont="1"/>
    <xf numFmtId="0" fontId="2" fillId="0" borderId="1" xfId="0" applyFont="1" applyBorder="1"/>
    <xf numFmtId="0" fontId="2" fillId="0" borderId="0" xfId="0" applyFont="1" applyAlignment="1"/>
    <xf numFmtId="0" fontId="1" fillId="0" borderId="0" xfId="0" applyFont="1" applyBorder="1"/>
    <xf numFmtId="0" fontId="2" fillId="0" borderId="0" xfId="0" applyFont="1" applyAlignment="1">
      <alignment vertical="center"/>
    </xf>
    <xf numFmtId="0" fontId="10" fillId="0" borderId="0" xfId="0" applyFont="1" applyAlignment="1"/>
    <xf numFmtId="0" fontId="1" fillId="0" borderId="0" xfId="0" applyFont="1" applyBorder="1" applyAlignment="1">
      <alignment vertical="center"/>
    </xf>
    <xf numFmtId="0" fontId="12" fillId="0" borderId="0" xfId="0" applyFont="1" applyBorder="1" applyAlignment="1">
      <alignment horizontal="center"/>
    </xf>
    <xf numFmtId="0" fontId="13" fillId="0" borderId="0" xfId="0" applyFont="1" applyAlignment="1"/>
    <xf numFmtId="14" fontId="2" fillId="0" borderId="0" xfId="0" applyNumberFormat="1" applyFont="1" applyAlignment="1">
      <alignment horizontal="left"/>
    </xf>
    <xf numFmtId="0" fontId="18" fillId="0" borderId="0" xfId="0" applyFont="1" applyAlignment="1">
      <alignment vertical="center"/>
    </xf>
    <xf numFmtId="0" fontId="18" fillId="0" borderId="0" xfId="0" applyFont="1" applyAlignment="1"/>
    <xf numFmtId="0" fontId="13" fillId="0" borderId="0" xfId="0" applyFont="1"/>
    <xf numFmtId="0" fontId="10" fillId="0" borderId="0" xfId="0" applyFont="1" applyAlignment="1">
      <alignment vertical="center"/>
    </xf>
    <xf numFmtId="0" fontId="2" fillId="0" borderId="0" xfId="0" applyNumberFormat="1" applyFont="1"/>
    <xf numFmtId="0" fontId="2" fillId="0" borderId="0" xfId="0" applyNumberFormat="1" applyFont="1" applyAlignment="1">
      <alignment horizontal="left"/>
    </xf>
    <xf numFmtId="0" fontId="3" fillId="2" borderId="0" xfId="0" applyFont="1" applyFill="1"/>
    <xf numFmtId="49" fontId="3" fillId="2" borderId="0" xfId="0" applyNumberFormat="1" applyFont="1" applyFill="1"/>
    <xf numFmtId="0" fontId="1" fillId="2" borderId="0" xfId="0" applyFont="1" applyFill="1" applyBorder="1"/>
    <xf numFmtId="0" fontId="1" fillId="2" borderId="0" xfId="0" applyFont="1" applyFill="1"/>
    <xf numFmtId="14" fontId="3" fillId="2" borderId="0" xfId="0" applyNumberFormat="1" applyFont="1" applyFill="1"/>
    <xf numFmtId="0" fontId="1" fillId="2" borderId="2" xfId="0" applyFont="1" applyFill="1" applyBorder="1"/>
    <xf numFmtId="0" fontId="2" fillId="2" borderId="0" xfId="0" applyFont="1" applyFill="1"/>
    <xf numFmtId="49" fontId="2" fillId="2" borderId="0" xfId="0" applyNumberFormat="1" applyFont="1" applyFill="1"/>
    <xf numFmtId="14" fontId="2" fillId="2" borderId="0" xfId="0" applyNumberFormat="1" applyFont="1" applyFill="1"/>
    <xf numFmtId="0" fontId="17" fillId="2" borderId="0" xfId="0" applyFont="1" applyFill="1"/>
    <xf numFmtId="0" fontId="1" fillId="2" borderId="0" xfId="0" applyFont="1" applyFill="1" applyBorder="1" applyAlignment="1"/>
    <xf numFmtId="0" fontId="9" fillId="2" borderId="0" xfId="0" applyFont="1" applyFill="1" applyBorder="1" applyAlignment="1">
      <alignment vertical="center"/>
    </xf>
    <xf numFmtId="0" fontId="3" fillId="2" borderId="0" xfId="0" applyFont="1" applyFill="1" applyBorder="1" applyAlignment="1"/>
    <xf numFmtId="0" fontId="10" fillId="2" borderId="0" xfId="0" applyFont="1" applyFill="1" applyBorder="1" applyAlignment="1">
      <alignment horizontal="right"/>
    </xf>
    <xf numFmtId="0" fontId="9" fillId="2" borderId="0" xfId="0" applyFont="1" applyFill="1" applyBorder="1" applyAlignment="1"/>
    <xf numFmtId="0" fontId="10" fillId="2" borderId="0" xfId="0" applyFont="1" applyFill="1" applyBorder="1" applyAlignment="1"/>
    <xf numFmtId="0" fontId="11" fillId="2" borderId="0" xfId="0" applyFont="1" applyFill="1" applyBorder="1" applyAlignment="1"/>
    <xf numFmtId="0" fontId="2" fillId="2" borderId="0" xfId="0" applyFont="1" applyFill="1" applyBorder="1"/>
    <xf numFmtId="0" fontId="2" fillId="2" borderId="0" xfId="0" applyFont="1" applyFill="1" applyBorder="1" applyAlignment="1"/>
    <xf numFmtId="49" fontId="6" fillId="2" borderId="0" xfId="0" applyNumberFormat="1" applyFont="1" applyFill="1" applyBorder="1" applyAlignment="1">
      <alignment horizontal="left" vertical="center"/>
    </xf>
    <xf numFmtId="0" fontId="1" fillId="2" borderId="0" xfId="0" applyFont="1" applyFill="1" applyBorder="1" applyAlignment="1">
      <alignment vertical="center"/>
    </xf>
    <xf numFmtId="0" fontId="7" fillId="2" borderId="0" xfId="0" applyFont="1" applyFill="1" applyBorder="1" applyAlignment="1">
      <alignment horizontal="center" vertical="center" wrapText="1"/>
    </xf>
    <xf numFmtId="2" fontId="2" fillId="2" borderId="0" xfId="0" applyNumberFormat="1" applyFont="1" applyFill="1" applyBorder="1" applyAlignment="1">
      <alignment shrinkToFit="1"/>
    </xf>
    <xf numFmtId="0" fontId="2" fillId="2" borderId="0" xfId="0" applyFont="1" applyFill="1" applyBorder="1" applyAlignment="1">
      <alignment shrinkToFit="1"/>
    </xf>
    <xf numFmtId="0" fontId="12" fillId="2" borderId="0" xfId="0" applyFont="1" applyFill="1" applyBorder="1"/>
    <xf numFmtId="2" fontId="5" fillId="2" borderId="0" xfId="0" applyNumberFormat="1" applyFont="1" applyFill="1" applyBorder="1" applyAlignment="1"/>
    <xf numFmtId="2" fontId="5" fillId="2" borderId="0" xfId="0" applyNumberFormat="1" applyFont="1" applyFill="1" applyBorder="1" applyAlignment="1">
      <alignment shrinkToFit="1"/>
    </xf>
    <xf numFmtId="0" fontId="11" fillId="2" borderId="0" xfId="0" applyFont="1" applyFill="1" applyBorder="1"/>
    <xf numFmtId="0" fontId="12" fillId="2" borderId="0" xfId="0" applyFont="1" applyFill="1" applyBorder="1" applyAlignment="1">
      <alignment horizontal="center"/>
    </xf>
    <xf numFmtId="0" fontId="4" fillId="2" borderId="0" xfId="0" applyFont="1" applyFill="1" applyBorder="1" applyAlignment="1">
      <alignment shrinkToFit="1"/>
    </xf>
    <xf numFmtId="0" fontId="2" fillId="2" borderId="0" xfId="0" applyFont="1" applyFill="1" applyBorder="1" applyAlignment="1">
      <alignment horizontal="right"/>
    </xf>
    <xf numFmtId="0" fontId="13" fillId="2" borderId="0" xfId="0" applyFont="1" applyFill="1" applyBorder="1" applyAlignment="1"/>
    <xf numFmtId="0" fontId="14" fillId="2" borderId="0" xfId="0" applyFont="1" applyFill="1" applyBorder="1" applyAlignment="1"/>
    <xf numFmtId="0" fontId="15" fillId="2" borderId="0" xfId="0" applyFont="1" applyFill="1" applyBorder="1" applyAlignment="1"/>
    <xf numFmtId="0" fontId="16" fillId="2" borderId="0" xfId="0" applyFont="1" applyFill="1" applyBorder="1" applyAlignment="1"/>
    <xf numFmtId="49" fontId="0" fillId="2" borderId="0" xfId="0" applyNumberFormat="1" applyFill="1" applyBorder="1"/>
    <xf numFmtId="0" fontId="1" fillId="0" borderId="0" xfId="0" applyFont="1" applyFill="1" applyBorder="1"/>
    <xf numFmtId="49" fontId="3" fillId="0" borderId="0" xfId="0" applyNumberFormat="1" applyFont="1" applyFill="1"/>
    <xf numFmtId="0" fontId="1" fillId="0" borderId="2" xfId="0" applyFont="1" applyFill="1" applyBorder="1"/>
    <xf numFmtId="0" fontId="1" fillId="0" borderId="4" xfId="0" applyFont="1" applyFill="1" applyBorder="1"/>
    <xf numFmtId="0" fontId="1" fillId="0" borderId="5" xfId="0" applyFont="1" applyFill="1" applyBorder="1"/>
    <xf numFmtId="0" fontId="1" fillId="0" borderId="6" xfId="0" applyFont="1" applyFill="1" applyBorder="1"/>
    <xf numFmtId="0" fontId="1" fillId="0" borderId="1" xfId="0" applyFont="1" applyFill="1" applyBorder="1"/>
    <xf numFmtId="0" fontId="1" fillId="0" borderId="0" xfId="0" applyFont="1" applyFill="1"/>
    <xf numFmtId="0" fontId="2" fillId="3" borderId="0" xfId="0" applyFont="1" applyFill="1" applyAlignment="1">
      <alignment wrapText="1"/>
    </xf>
    <xf numFmtId="0" fontId="2" fillId="2" borderId="0" xfId="0" applyNumberFormat="1" applyFont="1" applyFill="1"/>
    <xf numFmtId="0" fontId="7" fillId="0" borderId="0" xfId="0" applyFont="1" applyBorder="1" applyAlignment="1">
      <alignment horizontal="center" wrapText="1"/>
    </xf>
    <xf numFmtId="14" fontId="7" fillId="0" borderId="0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vertical="top" shrinkToFit="1"/>
    </xf>
    <xf numFmtId="2" fontId="3" fillId="0" borderId="0" xfId="0" applyNumberFormat="1" applyFont="1" applyBorder="1" applyAlignment="1">
      <alignment vertical="top" shrinkToFit="1"/>
    </xf>
    <xf numFmtId="0" fontId="2" fillId="0" borderId="0" xfId="0" applyFont="1" applyBorder="1" applyAlignment="1">
      <alignment shrinkToFit="1"/>
    </xf>
    <xf numFmtId="0" fontId="2" fillId="0" borderId="0" xfId="0" applyFont="1" applyBorder="1"/>
    <xf numFmtId="0" fontId="12" fillId="0" borderId="0" xfId="0" applyFont="1" applyBorder="1"/>
    <xf numFmtId="0" fontId="4" fillId="0" borderId="0" xfId="0" applyFont="1" applyBorder="1" applyAlignment="1">
      <alignment shrinkToFit="1"/>
    </xf>
    <xf numFmtId="0" fontId="1" fillId="0" borderId="3" xfId="0" applyFont="1" applyBorder="1"/>
    <xf numFmtId="0" fontId="11" fillId="0" borderId="3" xfId="0" applyFont="1" applyBorder="1"/>
    <xf numFmtId="0" fontId="7" fillId="0" borderId="0" xfId="0" applyFont="1" applyBorder="1" applyAlignment="1">
      <alignment vertical="top" shrinkToFit="1"/>
    </xf>
    <xf numFmtId="0" fontId="3" fillId="2" borderId="0" xfId="0" applyFont="1" applyFill="1"/>
    <xf numFmtId="49" fontId="3" fillId="2" borderId="0" xfId="0" applyNumberFormat="1" applyFont="1" applyFill="1"/>
    <xf numFmtId="0" fontId="1" fillId="2" borderId="0" xfId="0" applyFont="1" applyFill="1" applyBorder="1"/>
    <xf numFmtId="2" fontId="5" fillId="0" borderId="0" xfId="0" applyNumberFormat="1" applyFont="1" applyBorder="1" applyAlignment="1">
      <alignment vertical="center"/>
    </xf>
    <xf numFmtId="0" fontId="0" fillId="0" borderId="0" xfId="0" applyBorder="1" applyAlignment="1">
      <alignment vertical="center"/>
    </xf>
    <xf numFmtId="0" fontId="10" fillId="0" borderId="3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wrapText="1"/>
    </xf>
    <xf numFmtId="0" fontId="6" fillId="0" borderId="0" xfId="0" applyNumberFormat="1" applyFont="1" applyBorder="1" applyAlignment="1">
      <alignment horizontal="left" vertical="center"/>
    </xf>
    <xf numFmtId="0" fontId="10" fillId="0" borderId="3" xfId="0" applyFont="1" applyBorder="1" applyAlignment="1">
      <alignment horizontal="center" wrapText="1"/>
    </xf>
    <xf numFmtId="0" fontId="10" fillId="0" borderId="0" xfId="0" applyFont="1" applyAlignment="1">
      <alignment horizontal="center" wrapText="1"/>
    </xf>
    <xf numFmtId="0" fontId="10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3" borderId="0" xfId="0" applyFill="1" applyAlignment="1">
      <alignment horizontal="center" vertical="top" wrapText="1"/>
    </xf>
    <xf numFmtId="0" fontId="0" fillId="3" borderId="1" xfId="0" applyFill="1" applyBorder="1" applyAlignment="1">
      <alignment horizontal="center" vertical="top" wrapText="1"/>
    </xf>
    <xf numFmtId="0" fontId="2" fillId="0" borderId="3" xfId="0" applyFont="1" applyBorder="1" applyAlignment="1">
      <alignment wrapText="1"/>
    </xf>
    <xf numFmtId="0" fontId="2" fillId="0" borderId="0" xfId="0" applyFont="1" applyAlignment="1">
      <alignment wrapText="1"/>
    </xf>
    <xf numFmtId="0" fontId="10" fillId="0" borderId="0" xfId="0" applyFont="1" applyAlignment="1">
      <alignment vertical="top" wrapText="1"/>
    </xf>
    <xf numFmtId="0" fontId="18" fillId="0" borderId="7" xfId="0" applyFont="1" applyBorder="1" applyAlignment="1">
      <alignment vertical="center" wrapText="1" shrinkToFit="1"/>
    </xf>
    <xf numFmtId="0" fontId="0" fillId="0" borderId="8" xfId="0" applyBorder="1" applyAlignment="1">
      <alignment vertical="center" wrapText="1" shrinkToFit="1"/>
    </xf>
    <xf numFmtId="0" fontId="0" fillId="0" borderId="8" xfId="0" applyBorder="1" applyAlignment="1">
      <alignment vertical="center" wrapText="1"/>
    </xf>
    <xf numFmtId="0" fontId="10" fillId="0" borderId="0" xfId="0" applyFont="1" applyBorder="1" applyAlignment="1">
      <alignment vertical="top" wrapText="1"/>
    </xf>
    <xf numFmtId="0" fontId="7" fillId="0" borderId="3" xfId="0" applyFont="1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7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3" fillId="0" borderId="3" xfId="0" applyFont="1" applyBorder="1" applyAlignment="1">
      <alignment vertical="top" shrinkToFit="1"/>
    </xf>
  </cellXfs>
  <cellStyles count="3">
    <cellStyle name="Денежный 2" xfId="1"/>
    <cellStyle name="Обычный" xfId="0" builtinId="0"/>
    <cellStyle name="Обычн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127000</xdr:colOff>
      <xdr:row>28</xdr:row>
      <xdr:rowOff>127000</xdr:rowOff>
    </xdr:from>
    <xdr:to>
      <xdr:col>5</xdr:col>
      <xdr:colOff>1460500</xdr:colOff>
      <xdr:row>39</xdr:row>
      <xdr:rowOff>60325</xdr:rowOff>
    </xdr:to>
    <xdr:pic>
      <xdr:nvPicPr>
        <xdr:cNvPr id="5" name="Рисунок 4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000" y="974725"/>
          <a:ext cx="1333500" cy="1333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AB40"/>
  <sheetViews>
    <sheetView tabSelected="1" topLeftCell="F22" workbookViewId="0">
      <selection activeCell="L45" sqref="L45"/>
    </sheetView>
  </sheetViews>
  <sheetFormatPr defaultRowHeight="12"/>
  <cols>
    <col min="1" max="1" width="16" style="22" hidden="1" customWidth="1"/>
    <col min="2" max="3" width="9.140625" style="22" hidden="1" customWidth="1"/>
    <col min="4" max="4" width="45.28515625" style="22" hidden="1" customWidth="1"/>
    <col min="5" max="5" width="9.140625" style="22" hidden="1" customWidth="1"/>
    <col min="6" max="6" width="22.7109375" style="62" customWidth="1"/>
    <col min="7" max="7" width="7.28515625" style="1" customWidth="1"/>
    <col min="8" max="8" width="14" style="1" customWidth="1"/>
    <col min="9" max="9" width="6.85546875" style="1" customWidth="1"/>
    <col min="10" max="10" width="7.5703125" style="1" customWidth="1"/>
    <col min="11" max="11" width="8.85546875" style="1" customWidth="1"/>
    <col min="12" max="12" width="6.7109375" style="1" customWidth="1"/>
    <col min="13" max="13" width="8.42578125" style="1" customWidth="1"/>
    <col min="14" max="14" width="7" style="1" customWidth="1"/>
    <col min="15" max="15" width="9.28515625" style="1" customWidth="1"/>
    <col min="16" max="26" width="9.140625" style="22" hidden="1" customWidth="1"/>
    <col min="27" max="16384" width="9.140625" style="1"/>
  </cols>
  <sheetData>
    <row r="1" spans="1:28" s="22" customFormat="1" ht="18.75" hidden="1" customHeight="1">
      <c r="A1" s="77" t="s">
        <v>11</v>
      </c>
      <c r="B1" s="76" t="s">
        <v>7</v>
      </c>
      <c r="C1" s="77" t="s">
        <v>8</v>
      </c>
      <c r="D1" s="76" t="s">
        <v>7</v>
      </c>
      <c r="E1" s="76" t="s">
        <v>9</v>
      </c>
      <c r="F1" s="55">
        <v>6612002090</v>
      </c>
      <c r="G1" s="77" t="s">
        <v>10</v>
      </c>
      <c r="H1" s="78"/>
      <c r="I1" s="21"/>
      <c r="J1" s="21"/>
      <c r="K1" s="21"/>
      <c r="L1" s="21"/>
      <c r="M1" s="21"/>
      <c r="N1" s="21"/>
      <c r="O1" s="21"/>
      <c r="P1" s="21"/>
    </row>
    <row r="2" spans="1:28" s="22" customFormat="1" ht="18.75" hidden="1" customHeight="1">
      <c r="A2" s="20" t="s">
        <v>12</v>
      </c>
      <c r="B2" s="20" t="s">
        <v>13</v>
      </c>
      <c r="D2" s="20" t="s">
        <v>14</v>
      </c>
      <c r="E2" s="19" t="s">
        <v>15</v>
      </c>
      <c r="F2" s="56"/>
      <c r="G2" s="21"/>
      <c r="H2" s="21"/>
      <c r="I2" s="21"/>
      <c r="J2" s="21"/>
      <c r="K2" s="21"/>
      <c r="L2" s="21"/>
      <c r="M2" s="21"/>
      <c r="N2" s="21"/>
      <c r="O2" s="21"/>
      <c r="P2" s="21"/>
    </row>
    <row r="3" spans="1:28" s="22" customFormat="1" ht="18.75" hidden="1" customHeight="1">
      <c r="A3" s="22">
        <f>IF(H3&lt;&gt;1,E3,D3)</f>
        <v>46082</v>
      </c>
      <c r="B3" s="23">
        <f>DATE(YEAR(A3),MONTH(A3),G3)</f>
        <v>46096</v>
      </c>
      <c r="C3" s="19">
        <v>0</v>
      </c>
      <c r="D3" s="23">
        <v>46113</v>
      </c>
      <c r="E3" s="23">
        <v>46082</v>
      </c>
      <c r="F3" s="57"/>
      <c r="G3" s="24">
        <v>15</v>
      </c>
      <c r="H3" s="24">
        <v>0</v>
      </c>
      <c r="I3" s="24"/>
      <c r="J3" s="24"/>
      <c r="K3" s="24"/>
      <c r="L3" s="24"/>
      <c r="M3" s="24"/>
      <c r="N3" s="24"/>
      <c r="O3" s="24"/>
      <c r="P3" s="21"/>
      <c r="V3" s="22">
        <v>4</v>
      </c>
      <c r="W3" s="22">
        <v>5</v>
      </c>
    </row>
    <row r="4" spans="1:28" ht="21.95" hidden="1" customHeight="1">
      <c r="A4" s="19" t="s">
        <v>16</v>
      </c>
      <c r="B4" s="19">
        <v>1600</v>
      </c>
      <c r="C4" s="64"/>
      <c r="D4" s="25"/>
      <c r="E4" s="25"/>
      <c r="F4" s="58"/>
      <c r="G4" s="94" t="str">
        <f>$B$1</f>
        <v>УФК по Свердловской области ( орган местного самоуправления "Управление образования Каменск-Уральского городского округа") л/с 04623003450</v>
      </c>
      <c r="H4" s="95"/>
      <c r="I4" s="95"/>
      <c r="J4" s="95"/>
      <c r="K4" s="95"/>
      <c r="L4" s="95"/>
      <c r="M4" s="96"/>
      <c r="N4" s="96"/>
      <c r="O4" s="96"/>
      <c r="Q4" s="21"/>
      <c r="R4" s="30"/>
      <c r="S4" s="31"/>
      <c r="T4" s="31"/>
      <c r="U4" s="31"/>
      <c r="V4" s="31"/>
      <c r="W4" s="32"/>
      <c r="X4" s="33"/>
      <c r="Y4" s="31"/>
      <c r="Z4" s="31"/>
      <c r="AA4" s="6"/>
      <c r="AB4" s="6"/>
    </row>
    <row r="5" spans="1:28" ht="9.75" hidden="1" customHeight="1">
      <c r="A5" s="25"/>
      <c r="B5" s="25"/>
      <c r="C5" s="26"/>
      <c r="D5" s="25"/>
      <c r="E5" s="25"/>
      <c r="F5" s="58" t="s">
        <v>0</v>
      </c>
      <c r="G5" s="13" t="str">
        <f>CONCATENATE("ИНН ",$F$1)</f>
        <v>ИНН 6612002090</v>
      </c>
      <c r="H5" s="5"/>
      <c r="I5" s="14" t="str">
        <f>CONCATENATE("Р/счет ",$A$1)</f>
        <v>Р/счет 03100643000000016200</v>
      </c>
      <c r="J5" s="5"/>
      <c r="K5" s="5"/>
      <c r="L5" s="14"/>
      <c r="M5" s="8" t="s">
        <v>6</v>
      </c>
      <c r="N5" s="5"/>
      <c r="O5" s="5"/>
      <c r="Q5" s="21"/>
      <c r="R5" s="30"/>
      <c r="S5" s="31"/>
      <c r="T5" s="31"/>
      <c r="U5" s="31"/>
      <c r="V5" s="31"/>
      <c r="W5" s="31"/>
      <c r="X5" s="31"/>
      <c r="Y5" s="31"/>
      <c r="Z5" s="31"/>
      <c r="AA5" s="6"/>
      <c r="AB5" s="6"/>
    </row>
    <row r="6" spans="1:28" ht="9.75" hidden="1" customHeight="1">
      <c r="A6" s="26"/>
      <c r="B6" s="26"/>
      <c r="C6" s="26"/>
      <c r="D6" s="25"/>
      <c r="E6" s="25"/>
      <c r="F6" s="58"/>
      <c r="G6" s="13" t="str">
        <f>CONCATENATE($E$2," БИК ",$B$2)</f>
        <v>ОКЦ № 1 УГУ Банка России//УФК по Свердловской области БИК 016577551</v>
      </c>
      <c r="H6" s="5"/>
      <c r="I6" s="5"/>
      <c r="J6" s="14"/>
      <c r="K6" s="5"/>
      <c r="L6" s="14"/>
      <c r="M6" s="14" t="str">
        <f>CONCATENATE("ОКТМО ",$C$1)</f>
        <v>ОКТМО 65740000</v>
      </c>
      <c r="N6" s="14"/>
      <c r="O6" s="5"/>
      <c r="Q6" s="21"/>
      <c r="R6" s="30"/>
      <c r="S6" s="31"/>
      <c r="T6" s="31"/>
      <c r="U6" s="31"/>
      <c r="V6" s="31"/>
      <c r="W6" s="34"/>
      <c r="X6" s="35"/>
      <c r="Y6" s="34"/>
      <c r="Z6" s="31"/>
      <c r="AA6" s="6"/>
      <c r="AB6" s="6"/>
    </row>
    <row r="7" spans="1:28" ht="3.75" hidden="1" customHeight="1">
      <c r="A7" s="25"/>
      <c r="B7" s="25"/>
      <c r="C7" s="25"/>
      <c r="D7" s="25"/>
      <c r="E7" s="25"/>
      <c r="F7" s="58"/>
      <c r="G7" s="3"/>
      <c r="H7" s="5"/>
      <c r="I7" s="5"/>
      <c r="J7" s="5"/>
      <c r="K7" s="5"/>
      <c r="L7" s="5"/>
      <c r="M7" s="14"/>
      <c r="N7" s="14"/>
      <c r="O7" s="5"/>
      <c r="Q7" s="21"/>
      <c r="R7" s="21"/>
      <c r="S7" s="29"/>
      <c r="T7" s="29"/>
      <c r="U7" s="29"/>
      <c r="V7" s="29"/>
      <c r="W7" s="29"/>
      <c r="X7" s="35"/>
      <c r="Y7" s="34"/>
      <c r="Z7" s="29"/>
      <c r="AA7" s="6"/>
      <c r="AB7" s="6"/>
    </row>
    <row r="8" spans="1:28" ht="9.75" hidden="1" customHeight="1">
      <c r="A8" s="25">
        <f>Q15</f>
        <v>0</v>
      </c>
      <c r="B8" s="25"/>
      <c r="C8" s="25"/>
      <c r="D8" s="25"/>
      <c r="E8" s="25"/>
      <c r="F8" s="58"/>
      <c r="G8" s="3" t="s">
        <v>5</v>
      </c>
      <c r="H8" s="5"/>
      <c r="I8" s="5"/>
      <c r="J8" s="5"/>
      <c r="K8" s="5"/>
      <c r="L8" s="5"/>
      <c r="M8" s="14" t="str">
        <f>CONCATENATE("КПП ",$G$1)</f>
        <v>КПП 661201001</v>
      </c>
      <c r="N8" s="14"/>
      <c r="O8" s="5"/>
      <c r="Q8" s="21"/>
      <c r="R8" s="36"/>
      <c r="S8" s="37"/>
      <c r="T8" s="37"/>
      <c r="U8" s="37"/>
      <c r="V8" s="37"/>
      <c r="W8" s="37"/>
      <c r="X8" s="35"/>
      <c r="Y8" s="34"/>
      <c r="Z8" s="37"/>
      <c r="AA8" s="6"/>
      <c r="AB8" s="6"/>
    </row>
    <row r="9" spans="1:28" hidden="1">
      <c r="A9" s="25" t="str">
        <f>R15</f>
        <v>КОНЕВА НАСТЯ</v>
      </c>
      <c r="B9" s="25"/>
      <c r="C9" s="25"/>
      <c r="D9" s="63" t="str">
        <f>CONCATENATE("Адрес: ", IF(E9 = 0, "", E9))</f>
        <v xml:space="preserve">Адрес: </v>
      </c>
      <c r="E9" s="25">
        <f>IF(ISBLANK(D4), E4, D4)</f>
        <v>0</v>
      </c>
      <c r="F9" s="58"/>
      <c r="G9" s="91" t="s">
        <v>3</v>
      </c>
      <c r="H9" s="92"/>
      <c r="I9" s="92"/>
      <c r="J9" s="92"/>
      <c r="K9" s="92"/>
      <c r="L9" s="97"/>
      <c r="M9" s="97"/>
      <c r="N9" s="97"/>
      <c r="O9" s="97"/>
      <c r="P9" s="21"/>
      <c r="Q9" s="21"/>
      <c r="R9" s="36"/>
      <c r="S9" s="37"/>
      <c r="T9" s="37"/>
      <c r="U9" s="37"/>
      <c r="V9" s="37"/>
      <c r="W9" s="37"/>
      <c r="X9" s="37"/>
      <c r="Y9" s="37"/>
      <c r="Z9" s="37"/>
      <c r="AA9" s="6"/>
      <c r="AB9" s="6"/>
    </row>
    <row r="10" spans="1:28" hidden="1">
      <c r="A10" s="25"/>
      <c r="B10" s="25"/>
      <c r="C10" s="25"/>
      <c r="D10" s="25"/>
      <c r="E10" s="25"/>
      <c r="F10" s="58"/>
      <c r="G10" s="7" t="s">
        <v>4</v>
      </c>
      <c r="L10" s="97"/>
      <c r="M10" s="97"/>
      <c r="N10" s="97"/>
      <c r="O10" s="97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6"/>
      <c r="AB10" s="6"/>
    </row>
    <row r="11" spans="1:28" ht="13.5" hidden="1" customHeight="1">
      <c r="A11" s="25">
        <f>$H$1</f>
        <v>0</v>
      </c>
      <c r="B11" s="25"/>
      <c r="C11" s="25"/>
      <c r="D11" s="25"/>
      <c r="E11" s="27"/>
      <c r="F11" s="58"/>
      <c r="G11" s="3" t="s">
        <v>2</v>
      </c>
      <c r="H11" s="12"/>
      <c r="I11" s="17"/>
      <c r="J11" s="3"/>
      <c r="K11" s="3"/>
      <c r="L11" s="6"/>
      <c r="M11" s="6"/>
      <c r="N11" s="84"/>
      <c r="O11" s="80"/>
      <c r="P11" s="21"/>
      <c r="Q11" s="21"/>
      <c r="R11" s="36"/>
      <c r="S11" s="36"/>
      <c r="T11" s="36"/>
      <c r="U11" s="36"/>
      <c r="V11" s="36"/>
      <c r="W11" s="21"/>
      <c r="X11" s="21"/>
      <c r="Y11" s="38"/>
      <c r="Z11" s="39"/>
      <c r="AA11" s="6"/>
      <c r="AB11" s="6"/>
    </row>
    <row r="12" spans="1:28" ht="5.0999999999999996" hidden="1" customHeight="1">
      <c r="A12" s="25" t="str">
        <f>RIGHT(CONCATENATE("00",A11),3)</f>
        <v>000</v>
      </c>
      <c r="B12" s="25" t="str">
        <f>RIGHT(CONCATENATE("000",T15),4)</f>
        <v>0209</v>
      </c>
      <c r="C12" s="25"/>
      <c r="D12" s="25"/>
      <c r="E12" s="25"/>
      <c r="F12" s="58"/>
      <c r="G12" s="3"/>
      <c r="H12" s="3"/>
      <c r="I12" s="3"/>
      <c r="J12" s="3"/>
      <c r="K12" s="3"/>
      <c r="L12" s="6"/>
      <c r="M12" s="6"/>
      <c r="N12" s="6"/>
      <c r="O12" s="6"/>
      <c r="P12" s="21"/>
      <c r="Q12" s="21"/>
      <c r="R12" s="36"/>
      <c r="S12" s="36"/>
      <c r="T12" s="36"/>
      <c r="U12" s="36"/>
      <c r="V12" s="36"/>
      <c r="W12" s="21"/>
      <c r="X12" s="21"/>
      <c r="Y12" s="21"/>
      <c r="Z12" s="21"/>
      <c r="AA12" s="6"/>
      <c r="AB12" s="6"/>
    </row>
    <row r="13" spans="1:28" ht="20.100000000000001" hidden="1" customHeight="1">
      <c r="A13" s="28">
        <f>SUM(MID(A12,1,1),MID(A12,2,1)*2,MID(A12,3,1)*3,MID(B12,1,1)*4,MID(B12,2,1)*5,MID(B12,3,1)*6,MID(B12,4,1)*7)</f>
        <v>73</v>
      </c>
      <c r="B13" s="25">
        <f>SUM(MID(A12,1,1),3,MID(A12,2,1),5,MID(A12,3,1),7,10,MID(B12,1,1),3,MID(B12,2,1),5,MID(B12,3,1),7,MID(B12,4,1),9)</f>
        <v>60</v>
      </c>
      <c r="C13" s="25" t="str">
        <f>CONCATENATE(A12,B12)</f>
        <v>0000209</v>
      </c>
      <c r="D13" s="25"/>
      <c r="E13" s="25"/>
      <c r="F13" s="55"/>
      <c r="G13" s="98"/>
      <c r="H13" s="100"/>
      <c r="I13" s="65"/>
      <c r="J13" s="100"/>
      <c r="K13" s="100"/>
      <c r="L13" s="100"/>
      <c r="M13" s="65"/>
      <c r="N13" s="100"/>
      <c r="O13" s="100"/>
      <c r="Q13" s="21"/>
      <c r="R13" s="40"/>
      <c r="S13" s="40"/>
      <c r="T13" s="40"/>
      <c r="U13" s="40"/>
      <c r="V13" s="40"/>
      <c r="W13" s="40"/>
      <c r="X13" s="40"/>
      <c r="Y13" s="40"/>
      <c r="Z13" s="40"/>
      <c r="AA13" s="6"/>
      <c r="AB13" s="6"/>
    </row>
    <row r="14" spans="1:28" ht="9.75" hidden="1" customHeight="1">
      <c r="A14" s="25"/>
      <c r="B14" s="25"/>
      <c r="C14" s="25"/>
      <c r="D14" s="25"/>
      <c r="E14" s="25"/>
      <c r="F14" s="55"/>
      <c r="G14" s="99"/>
      <c r="H14" s="101"/>
      <c r="I14" s="66"/>
      <c r="J14" s="101"/>
      <c r="K14" s="101"/>
      <c r="L14" s="101"/>
      <c r="M14" s="66"/>
      <c r="N14" s="101"/>
      <c r="O14" s="101"/>
      <c r="Q14" s="21"/>
      <c r="R14" s="40"/>
      <c r="S14" s="40"/>
      <c r="T14" s="40"/>
      <c r="U14" s="40"/>
      <c r="V14" s="40"/>
      <c r="W14" s="40"/>
      <c r="X14" s="40"/>
      <c r="Y14" s="40"/>
      <c r="Z14" s="40"/>
      <c r="AA14" s="6"/>
      <c r="AB14" s="6"/>
    </row>
    <row r="15" spans="1:28" hidden="1">
      <c r="A15" s="25"/>
      <c r="B15" s="25"/>
      <c r="C15" s="25" t="str">
        <f>CONCATENATE("KGO",C13,RIGHT(CONCATENATE("000000",ABS(INT(N18))),6),C18)</f>
        <v>KGO000020900000000</v>
      </c>
      <c r="D15" s="25"/>
      <c r="E15" s="25"/>
      <c r="F15" s="55"/>
      <c r="G15" s="102"/>
      <c r="H15" s="75" t="s">
        <v>17</v>
      </c>
      <c r="I15" s="68"/>
      <c r="J15" s="68"/>
      <c r="K15" s="68"/>
      <c r="L15" s="68"/>
      <c r="M15" s="68"/>
      <c r="N15" s="68"/>
      <c r="O15" s="68"/>
      <c r="P15" s="77" t="s">
        <v>18</v>
      </c>
      <c r="Q15" s="76"/>
      <c r="R15" s="76" t="s">
        <v>19</v>
      </c>
      <c r="S15" s="76" t="s">
        <v>17</v>
      </c>
      <c r="T15" s="76">
        <v>209</v>
      </c>
      <c r="U15" s="25">
        <v>1600</v>
      </c>
      <c r="X15" s="22" t="s">
        <v>16</v>
      </c>
      <c r="Y15" s="29"/>
      <c r="Z15" s="29"/>
      <c r="AA15" s="6"/>
      <c r="AB15" s="6"/>
    </row>
    <row r="16" spans="1:28" ht="11.25" hidden="1" customHeight="1">
      <c r="A16" s="25"/>
      <c r="B16" s="25"/>
      <c r="C16" s="25"/>
      <c r="D16" s="25"/>
      <c r="E16" s="25"/>
      <c r="F16" s="55"/>
      <c r="G16" s="102"/>
      <c r="H16" s="67"/>
      <c r="I16" s="68"/>
      <c r="J16" s="68"/>
      <c r="K16" s="68"/>
      <c r="L16" s="68"/>
      <c r="M16" s="68"/>
      <c r="N16" s="68"/>
      <c r="O16" s="68"/>
      <c r="Q16" s="21"/>
      <c r="R16" s="21"/>
      <c r="S16" s="42"/>
      <c r="T16" s="41"/>
      <c r="U16" s="41"/>
      <c r="V16" s="41"/>
      <c r="W16" s="41"/>
      <c r="X16" s="41"/>
      <c r="Y16" s="41"/>
      <c r="Z16" s="41"/>
      <c r="AA16" s="6"/>
      <c r="AB16" s="6"/>
    </row>
    <row r="17" spans="1:28" ht="3" hidden="1" customHeight="1">
      <c r="A17" s="25"/>
      <c r="B17" s="25"/>
      <c r="C17" s="25"/>
      <c r="D17" s="25"/>
      <c r="E17" s="25"/>
      <c r="F17" s="55"/>
      <c r="G17" s="73"/>
      <c r="H17" s="69"/>
      <c r="I17" s="70"/>
      <c r="J17" s="70"/>
      <c r="K17" s="70"/>
      <c r="L17" s="70"/>
      <c r="M17" s="70"/>
      <c r="N17" s="70"/>
      <c r="O17" s="70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6"/>
      <c r="AB17" s="6"/>
    </row>
    <row r="18" spans="1:28" ht="12.95" hidden="1" customHeight="1">
      <c r="A18" s="25">
        <f>ROUND(100*N18,2)-100*INT(N18)</f>
        <v>0</v>
      </c>
      <c r="B18" s="25"/>
      <c r="C18" s="25" t="str">
        <f>IF(A18&gt;9,A18,CONCATENATE("0",A18))</f>
        <v>00</v>
      </c>
      <c r="D18" s="25"/>
      <c r="E18" s="25"/>
      <c r="F18" s="55"/>
      <c r="G18" s="73"/>
      <c r="H18" s="71"/>
      <c r="I18" s="6"/>
      <c r="J18" s="6"/>
      <c r="K18" s="6"/>
      <c r="L18" s="9"/>
      <c r="M18" s="9"/>
      <c r="N18" s="79"/>
      <c r="O18" s="80"/>
      <c r="Q18" s="21"/>
      <c r="R18" s="21"/>
      <c r="S18" s="43"/>
      <c r="T18" s="21"/>
      <c r="U18" s="21"/>
      <c r="V18" s="21"/>
      <c r="W18" s="21"/>
      <c r="X18" s="21"/>
      <c r="Y18" s="44"/>
      <c r="Z18" s="45"/>
      <c r="AA18" s="6"/>
      <c r="AB18" s="6"/>
    </row>
    <row r="19" spans="1:28" ht="3" hidden="1" customHeight="1">
      <c r="A19" s="25"/>
      <c r="B19" s="25"/>
      <c r="C19" s="25"/>
      <c r="D19" s="25"/>
      <c r="E19" s="25"/>
      <c r="F19" s="55"/>
      <c r="G19" s="73"/>
      <c r="H19" s="6"/>
      <c r="I19" s="6"/>
      <c r="J19" s="6"/>
      <c r="K19" s="6"/>
      <c r="L19" s="6"/>
      <c r="M19" s="6"/>
      <c r="N19" s="6"/>
      <c r="O19" s="6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6"/>
      <c r="AB19" s="6"/>
    </row>
    <row r="20" spans="1:28" ht="12.95" hidden="1" customHeight="1">
      <c r="A20" s="25"/>
      <c r="B20" s="25"/>
      <c r="C20" s="25"/>
      <c r="D20" s="25"/>
      <c r="E20" s="25"/>
      <c r="F20" s="55"/>
      <c r="G20" s="74"/>
      <c r="H20" s="10"/>
      <c r="I20" s="6"/>
      <c r="J20" s="6"/>
      <c r="K20" s="6"/>
      <c r="L20" s="6"/>
      <c r="M20" s="6"/>
      <c r="N20" s="72"/>
      <c r="O20" s="72"/>
      <c r="Q20" s="21"/>
      <c r="R20" s="46"/>
      <c r="S20" s="47"/>
      <c r="T20" s="21"/>
      <c r="U20" s="21"/>
      <c r="V20" s="21"/>
      <c r="W20" s="21"/>
      <c r="X20" s="21"/>
      <c r="Y20" s="48"/>
      <c r="Z20" s="48"/>
      <c r="AA20" s="6"/>
      <c r="AB20" s="6"/>
    </row>
    <row r="21" spans="1:28" ht="6" hidden="1" customHeight="1">
      <c r="A21" s="25"/>
      <c r="B21" s="25"/>
      <c r="C21" s="25"/>
      <c r="D21" s="25"/>
      <c r="E21" s="25"/>
      <c r="F21" s="59"/>
      <c r="G21" s="2"/>
      <c r="H21" s="4"/>
      <c r="I21" s="4"/>
      <c r="J21" s="4"/>
      <c r="K21" s="4"/>
      <c r="L21" s="4"/>
      <c r="M21" s="4"/>
      <c r="N21" s="4"/>
      <c r="O21" s="4"/>
      <c r="Q21" s="21"/>
      <c r="R21" s="21"/>
      <c r="S21" s="36"/>
      <c r="T21" s="36"/>
      <c r="U21" s="36"/>
      <c r="V21" s="36"/>
      <c r="W21" s="36"/>
      <c r="X21" s="36"/>
      <c r="Y21" s="36"/>
      <c r="Z21" s="36"/>
      <c r="AA21" s="6"/>
      <c r="AB21" s="6"/>
    </row>
    <row r="22" spans="1:28" ht="3.75" customHeight="1">
      <c r="A22" s="25"/>
      <c r="B22" s="25"/>
      <c r="C22" s="25"/>
      <c r="D22" s="25"/>
      <c r="E22" s="25"/>
      <c r="F22" s="60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6"/>
      <c r="AB22" s="6"/>
    </row>
    <row r="23" spans="1:28" ht="21.95" customHeight="1">
      <c r="A23" s="25"/>
      <c r="B23" s="25"/>
      <c r="C23" s="25"/>
      <c r="D23" s="25"/>
      <c r="E23" s="25"/>
      <c r="F23" s="58"/>
      <c r="G23" s="81" t="str">
        <f>G4</f>
        <v>УФК по Свердловской области ( орган местного самоуправления "Управление образования Каменск-Уральского городского округа") л/с 04623003450</v>
      </c>
      <c r="H23" s="82"/>
      <c r="I23" s="82"/>
      <c r="J23" s="82"/>
      <c r="K23" s="82"/>
      <c r="L23" s="82"/>
      <c r="M23" s="83"/>
      <c r="N23" s="83"/>
      <c r="O23" s="83"/>
      <c r="Q23" s="21"/>
      <c r="R23" s="46"/>
      <c r="S23" s="31"/>
      <c r="T23" s="31"/>
      <c r="U23" s="31"/>
      <c r="V23" s="31"/>
      <c r="W23" s="49"/>
      <c r="X23" s="37"/>
      <c r="Y23" s="31"/>
      <c r="Z23" s="31"/>
      <c r="AA23" s="6"/>
      <c r="AB23" s="6"/>
    </row>
    <row r="24" spans="1:28" ht="9.75" customHeight="1">
      <c r="F24" s="58" t="s">
        <v>1</v>
      </c>
      <c r="G24" s="16" t="str">
        <f>G5</f>
        <v>ИНН 6612002090</v>
      </c>
      <c r="H24" s="11"/>
      <c r="I24" s="8" t="str">
        <f>I5</f>
        <v>Р/счет 03100643000000016200</v>
      </c>
      <c r="J24" s="11"/>
      <c r="K24" s="11"/>
      <c r="L24" s="8"/>
      <c r="M24" s="87" t="str">
        <f>M5</f>
        <v>КБК 90611302994040007130</v>
      </c>
      <c r="N24" s="88"/>
      <c r="O24" s="88"/>
      <c r="Q24" s="21"/>
      <c r="R24" s="46"/>
      <c r="S24" s="31"/>
      <c r="T24" s="31"/>
      <c r="U24" s="31"/>
      <c r="V24" s="31"/>
      <c r="W24" s="31"/>
      <c r="X24" s="31"/>
      <c r="Y24" s="31"/>
      <c r="Z24" s="31"/>
      <c r="AA24" s="6"/>
      <c r="AB24" s="6"/>
    </row>
    <row r="25" spans="1:28" ht="21" customHeight="1">
      <c r="F25" s="58"/>
      <c r="G25" s="85" t="str">
        <f>G6</f>
        <v>ОКЦ № 1 УГУ Банка России//УФК по Свердловской области БИК 016577551</v>
      </c>
      <c r="H25" s="86"/>
      <c r="I25" s="86"/>
      <c r="J25" s="86"/>
      <c r="K25" s="86"/>
      <c r="L25" s="86"/>
      <c r="M25" s="8" t="str">
        <f>M6</f>
        <v>ОКТМО 65740000</v>
      </c>
      <c r="N25" s="11"/>
      <c r="O25" s="11"/>
      <c r="Q25" s="21"/>
      <c r="R25" s="46"/>
      <c r="S25" s="31"/>
      <c r="T25" s="31"/>
      <c r="U25" s="31"/>
      <c r="V25" s="31"/>
      <c r="W25" s="34"/>
      <c r="X25" s="35"/>
      <c r="Y25" s="31"/>
      <c r="Z25" s="31"/>
      <c r="AA25" s="6"/>
      <c r="AB25" s="6"/>
    </row>
    <row r="26" spans="1:28" ht="3.75" hidden="1" customHeight="1">
      <c r="F26" s="58"/>
      <c r="G26" s="15"/>
      <c r="H26" s="11"/>
      <c r="I26" s="11"/>
      <c r="J26" s="11"/>
      <c r="K26" s="11"/>
      <c r="L26" s="11"/>
      <c r="M26" s="8"/>
      <c r="N26" s="11"/>
      <c r="O26" s="11"/>
      <c r="Q26" s="21"/>
      <c r="R26" s="21"/>
      <c r="S26" s="29"/>
      <c r="T26" s="29"/>
      <c r="U26" s="29"/>
      <c r="V26" s="29"/>
      <c r="W26" s="50"/>
      <c r="X26" s="51"/>
      <c r="Y26" s="29"/>
      <c r="Z26" s="29"/>
      <c r="AA26" s="6"/>
      <c r="AB26" s="6"/>
    </row>
    <row r="27" spans="1:28" ht="9.75" customHeight="1">
      <c r="F27" s="58"/>
      <c r="G27" s="15" t="str">
        <f>G8</f>
        <v>Плательщик:</v>
      </c>
      <c r="H27" s="11"/>
      <c r="I27" s="11"/>
      <c r="J27" s="11"/>
      <c r="K27" s="11"/>
      <c r="L27" s="11"/>
      <c r="M27" s="8" t="str">
        <f>M8</f>
        <v>КПП 661201001</v>
      </c>
      <c r="N27" s="11"/>
      <c r="O27" s="11"/>
      <c r="Q27" s="21"/>
      <c r="R27" s="36"/>
      <c r="S27" s="37"/>
      <c r="T27" s="37"/>
      <c r="U27" s="37"/>
      <c r="V27" s="37"/>
      <c r="W27" s="50"/>
      <c r="X27" s="35"/>
      <c r="Y27" s="37"/>
      <c r="Z27" s="37"/>
      <c r="AA27" s="6"/>
      <c r="AB27" s="6"/>
    </row>
    <row r="28" spans="1:28">
      <c r="D28" s="63" t="str">
        <f>D9</f>
        <v xml:space="preserve">Адрес: </v>
      </c>
      <c r="F28" s="58"/>
      <c r="G28" s="91" t="s">
        <v>3</v>
      </c>
      <c r="H28" s="92"/>
      <c r="I28" s="92"/>
      <c r="J28" s="92"/>
      <c r="K28" s="92"/>
      <c r="L28" s="93"/>
      <c r="M28" s="93"/>
      <c r="N28" s="93"/>
      <c r="O28" s="93"/>
      <c r="Q28" s="21"/>
      <c r="R28" s="36"/>
      <c r="S28" s="37"/>
      <c r="T28" s="37"/>
      <c r="U28" s="37"/>
      <c r="V28" s="37"/>
      <c r="W28" s="37"/>
      <c r="X28" s="37"/>
      <c r="Y28" s="37"/>
      <c r="Z28" s="37"/>
      <c r="AA28" s="6"/>
      <c r="AB28" s="6"/>
    </row>
    <row r="29" spans="1:28">
      <c r="F29" s="58"/>
      <c r="G29" s="7" t="str">
        <f>G10</f>
        <v xml:space="preserve">За кого: </v>
      </c>
      <c r="L29" s="93"/>
      <c r="M29" s="93"/>
      <c r="N29" s="93"/>
      <c r="O29" s="93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6"/>
      <c r="AB29" s="6"/>
    </row>
    <row r="30" spans="1:28" ht="13.5" customHeight="1">
      <c r="A30" s="22" t="s">
        <v>20</v>
      </c>
      <c r="F30" s="58"/>
      <c r="G30" s="3" t="s">
        <v>2</v>
      </c>
      <c r="H30" s="12"/>
      <c r="I30" s="18"/>
      <c r="J30" s="3"/>
      <c r="K30" s="3"/>
      <c r="L30" s="6"/>
      <c r="M30" s="6"/>
      <c r="N30" s="84"/>
      <c r="O30" s="80"/>
      <c r="Q30" s="21"/>
      <c r="R30" s="36"/>
      <c r="S30" s="36"/>
      <c r="T30" s="36"/>
      <c r="U30" s="36"/>
      <c r="V30" s="36"/>
      <c r="W30" s="21"/>
      <c r="X30" s="21"/>
      <c r="Y30" s="38"/>
      <c r="Z30" s="39"/>
      <c r="AA30" s="6"/>
      <c r="AB30" s="6"/>
    </row>
    <row r="31" spans="1:28" ht="5.0999999999999996" customHeight="1">
      <c r="F31" s="58"/>
      <c r="G31" s="89" t="s">
        <v>21</v>
      </c>
      <c r="H31" s="89"/>
      <c r="I31" s="89"/>
      <c r="J31" s="89"/>
      <c r="K31" s="89"/>
      <c r="L31" s="89"/>
      <c r="M31" s="89"/>
      <c r="N31" s="89"/>
      <c r="O31" s="89"/>
      <c r="Q31" s="21"/>
      <c r="R31" s="36"/>
      <c r="S31" s="36"/>
      <c r="T31" s="36"/>
      <c r="U31" s="36"/>
      <c r="V31" s="36"/>
      <c r="W31" s="21"/>
      <c r="X31" s="21"/>
      <c r="Y31" s="21"/>
      <c r="Z31" s="21"/>
      <c r="AA31" s="6"/>
      <c r="AB31" s="6"/>
    </row>
    <row r="32" spans="1:28" ht="15.95" customHeight="1">
      <c r="F32" s="55"/>
      <c r="G32" s="89"/>
      <c r="H32" s="89"/>
      <c r="I32" s="89"/>
      <c r="J32" s="89"/>
      <c r="K32" s="89"/>
      <c r="L32" s="89"/>
      <c r="M32" s="89"/>
      <c r="N32" s="89"/>
      <c r="O32" s="89"/>
      <c r="Q32" s="21"/>
      <c r="R32" s="40"/>
      <c r="S32" s="40"/>
      <c r="T32" s="40"/>
      <c r="U32" s="40"/>
      <c r="V32" s="40"/>
      <c r="W32" s="40"/>
      <c r="X32" s="40"/>
      <c r="Y32" s="40"/>
      <c r="Z32" s="40"/>
      <c r="AA32" s="6"/>
      <c r="AB32" s="6"/>
    </row>
    <row r="33" spans="6:28" ht="10.5" customHeight="1">
      <c r="F33" s="55"/>
      <c r="G33" s="89"/>
      <c r="H33" s="89"/>
      <c r="I33" s="89"/>
      <c r="J33" s="89"/>
      <c r="K33" s="89"/>
      <c r="L33" s="89"/>
      <c r="M33" s="89"/>
      <c r="N33" s="89"/>
      <c r="O33" s="89"/>
      <c r="Q33" s="21"/>
      <c r="R33" s="40"/>
      <c r="S33" s="40"/>
      <c r="T33" s="40"/>
      <c r="U33" s="40"/>
      <c r="V33" s="40"/>
      <c r="W33" s="40"/>
      <c r="X33" s="40"/>
      <c r="Y33" s="40"/>
      <c r="Z33" s="40"/>
      <c r="AA33" s="6"/>
      <c r="AB33" s="6"/>
    </row>
    <row r="34" spans="6:28">
      <c r="F34" s="55"/>
      <c r="G34" s="89"/>
      <c r="H34" s="89"/>
      <c r="I34" s="89"/>
      <c r="J34" s="89"/>
      <c r="K34" s="89"/>
      <c r="L34" s="89"/>
      <c r="M34" s="89"/>
      <c r="N34" s="89"/>
      <c r="O34" s="89"/>
      <c r="P34" s="42"/>
      <c r="Q34" s="42"/>
      <c r="R34" s="42"/>
      <c r="S34" s="42"/>
      <c r="T34" s="42"/>
      <c r="U34" s="42"/>
      <c r="V34" s="42"/>
      <c r="W34" s="41"/>
      <c r="X34" s="41"/>
      <c r="Y34" s="41"/>
      <c r="Z34" s="41"/>
      <c r="AA34" s="6"/>
      <c r="AB34" s="6"/>
    </row>
    <row r="35" spans="6:28" ht="21.75" hidden="1" customHeight="1">
      <c r="F35" s="55"/>
      <c r="G35" s="89"/>
      <c r="H35" s="89"/>
      <c r="I35" s="89"/>
      <c r="J35" s="89"/>
      <c r="K35" s="89"/>
      <c r="L35" s="89"/>
      <c r="M35" s="89"/>
      <c r="N35" s="89"/>
      <c r="O35" s="89"/>
      <c r="Q35" s="21"/>
      <c r="R35" s="21"/>
      <c r="S35" s="42"/>
      <c r="T35" s="41"/>
      <c r="U35" s="41"/>
      <c r="V35" s="41"/>
      <c r="W35" s="41"/>
      <c r="X35" s="41"/>
      <c r="Y35" s="41"/>
      <c r="Z35" s="41"/>
      <c r="AA35" s="6"/>
      <c r="AB35" s="6"/>
    </row>
    <row r="36" spans="6:28" ht="3" customHeight="1">
      <c r="F36" s="55"/>
      <c r="G36" s="89"/>
      <c r="H36" s="89"/>
      <c r="I36" s="89"/>
      <c r="J36" s="89"/>
      <c r="K36" s="89"/>
      <c r="L36" s="89"/>
      <c r="M36" s="89"/>
      <c r="N36" s="89"/>
      <c r="O36" s="89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6"/>
      <c r="AB36" s="6"/>
    </row>
    <row r="37" spans="6:28" ht="16.5" customHeight="1">
      <c r="F37" s="55"/>
      <c r="G37" s="89"/>
      <c r="H37" s="89"/>
      <c r="I37" s="89"/>
      <c r="J37" s="89"/>
      <c r="K37" s="89"/>
      <c r="L37" s="89"/>
      <c r="M37" s="89"/>
      <c r="N37" s="89"/>
      <c r="O37" s="89"/>
      <c r="Q37" s="21"/>
      <c r="R37" s="52"/>
      <c r="S37" s="21"/>
      <c r="T37" s="21"/>
      <c r="U37" s="21"/>
      <c r="V37" s="21"/>
      <c r="W37" s="21"/>
      <c r="X37" s="21"/>
      <c r="Y37" s="44"/>
      <c r="Z37" s="45"/>
      <c r="AA37" s="6"/>
      <c r="AB37" s="6"/>
    </row>
    <row r="38" spans="6:28" ht="7.5" customHeight="1">
      <c r="F38" s="55"/>
      <c r="G38" s="89"/>
      <c r="H38" s="89"/>
      <c r="I38" s="89"/>
      <c r="J38" s="89"/>
      <c r="K38" s="89"/>
      <c r="L38" s="89"/>
      <c r="M38" s="89"/>
      <c r="N38" s="89"/>
      <c r="O38" s="89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6"/>
      <c r="AB38" s="6"/>
    </row>
    <row r="39" spans="6:28" ht="15" customHeight="1">
      <c r="F39" s="55"/>
      <c r="G39" s="89"/>
      <c r="H39" s="89"/>
      <c r="I39" s="89"/>
      <c r="J39" s="89"/>
      <c r="K39" s="89"/>
      <c r="L39" s="89"/>
      <c r="M39" s="89"/>
      <c r="N39" s="89"/>
      <c r="O39" s="89"/>
      <c r="Q39" s="21"/>
      <c r="R39" s="53"/>
      <c r="S39" s="53"/>
      <c r="T39" s="21"/>
      <c r="U39" s="21"/>
      <c r="V39" s="21"/>
      <c r="W39" s="21"/>
      <c r="X39" s="21"/>
      <c r="Y39" s="48"/>
      <c r="Z39" s="48"/>
      <c r="AA39" s="6"/>
      <c r="AB39" s="6"/>
    </row>
    <row r="40" spans="6:28" ht="6.95" customHeight="1">
      <c r="F40" s="61"/>
      <c r="G40" s="90"/>
      <c r="H40" s="90"/>
      <c r="I40" s="90"/>
      <c r="J40" s="90"/>
      <c r="K40" s="90"/>
      <c r="L40" s="90"/>
      <c r="M40" s="90"/>
      <c r="N40" s="90"/>
      <c r="O40" s="90"/>
      <c r="Q40" s="21"/>
      <c r="R40" s="54"/>
      <c r="S40" s="54"/>
      <c r="T40" s="21"/>
      <c r="U40" s="21"/>
      <c r="V40" s="21"/>
      <c r="W40" s="21"/>
      <c r="X40" s="21"/>
      <c r="Y40" s="21"/>
      <c r="Z40" s="21"/>
      <c r="AA40" s="6"/>
      <c r="AB40" s="6"/>
    </row>
  </sheetData>
  <mergeCells count="20">
    <mergeCell ref="G31:O40"/>
    <mergeCell ref="G28:K28"/>
    <mergeCell ref="L28:O29"/>
    <mergeCell ref="G4:O4"/>
    <mergeCell ref="G9:K9"/>
    <mergeCell ref="L9:O10"/>
    <mergeCell ref="N11:O11"/>
    <mergeCell ref="G13:G14"/>
    <mergeCell ref="H13:H14"/>
    <mergeCell ref="J13:J14"/>
    <mergeCell ref="K13:K14"/>
    <mergeCell ref="L13:L14"/>
    <mergeCell ref="N13:N14"/>
    <mergeCell ref="O13:O14"/>
    <mergeCell ref="G15:G16"/>
    <mergeCell ref="N18:O18"/>
    <mergeCell ref="G23:O23"/>
    <mergeCell ref="N30:O30"/>
    <mergeCell ref="G25:L25"/>
    <mergeCell ref="M24:O24"/>
  </mergeCells>
  <pageMargins left="0.23622047244094491" right="0.23622047244094491" top="0.39370078740157483" bottom="0.3937007874015748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Квитанция Лагеря</vt:lpstr>
    </vt:vector>
  </TitlesOfParts>
  <Company>mav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</dc:creator>
  <cp:lastModifiedBy>user</cp:lastModifiedBy>
  <cp:lastPrinted>2026-03-17T06:03:38Z</cp:lastPrinted>
  <dcterms:created xsi:type="dcterms:W3CDTF">2005-03-05T07:59:05Z</dcterms:created>
  <dcterms:modified xsi:type="dcterms:W3CDTF">2026-05-15T08:53:29Z</dcterms:modified>
</cp:coreProperties>
</file>